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1. Customer Inputs" sheetId="1" state="visible" r:id="rId1"/>
    <sheet name="2. Looq Costs" sheetId="2" state="visible" r:id="rId2"/>
    <sheet name="3. Alternatives" sheetId="3" state="visible" r:id="rId3"/>
    <sheet name="4. ROI Analysis" sheetId="4" state="visible" r:id="rId4"/>
    <sheet name="5. Executive Summar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$#,##0"/>
    <numFmt numFmtId="166" formatCode="0.0"/>
  </numFmts>
  <fonts count="16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sz val="14"/>
    </font>
    <font>
      <b val="1"/>
      <color rgb="00FFFFFF"/>
      <sz val="12"/>
    </font>
    <font>
      <b val="1"/>
    </font>
    <font>
      <i val="1"/>
      <color rgb="00666666"/>
    </font>
    <font>
      <b val="1"/>
      <sz val="12"/>
    </font>
    <font>
      <b val="1"/>
      <color rgb="00F7A583"/>
      <sz val="12"/>
    </font>
    <font>
      <b val="1"/>
      <sz val="11"/>
    </font>
    <font>
      <b val="1"/>
      <color rgb="00D32F2F"/>
      <sz val="11"/>
    </font>
    <font>
      <b val="1"/>
      <color rgb="001976D2"/>
      <sz val="11"/>
    </font>
    <font>
      <b val="1"/>
      <color rgb="00F7A583"/>
      <sz val="11"/>
    </font>
    <font>
      <b val="1"/>
      <color rgb="00388E3C"/>
      <sz val="12"/>
    </font>
    <font>
      <b val="1"/>
      <color rgb="00F57C00"/>
      <sz val="12"/>
    </font>
    <font>
      <b val="1"/>
      <color rgb="00FFFFFF"/>
      <sz val="16"/>
    </font>
    <font>
      <b val="1"/>
      <color rgb="00388E3C"/>
      <sz val="14"/>
    </font>
  </fonts>
  <fills count="10">
    <fill>
      <patternFill/>
    </fill>
    <fill>
      <patternFill patternType="gray125"/>
    </fill>
    <fill>
      <patternFill patternType="solid">
        <fgColor rgb="002A2A2A"/>
        <bgColor rgb="002A2A2A"/>
      </patternFill>
    </fill>
    <fill>
      <patternFill patternType="solid">
        <fgColor rgb="00F7A583"/>
        <bgColor rgb="00F7A583"/>
      </patternFill>
    </fill>
    <fill>
      <patternFill patternType="solid">
        <fgColor rgb="00E0E0E0"/>
        <bgColor rgb="00E0E0E0"/>
      </patternFill>
    </fill>
    <fill>
      <patternFill patternType="solid">
        <fgColor rgb="00D32F2F"/>
        <bgColor rgb="00D32F2F"/>
      </patternFill>
    </fill>
    <fill>
      <patternFill patternType="solid">
        <fgColor rgb="001976D2"/>
        <bgColor rgb="001976D2"/>
      </patternFill>
    </fill>
    <fill>
      <patternFill patternType="solid">
        <fgColor rgb="00FFF5F0"/>
        <bgColor rgb="00FFF5F0"/>
      </patternFill>
    </fill>
    <fill>
      <patternFill patternType="solid">
        <fgColor rgb="00388E3C"/>
        <bgColor rgb="00388E3C"/>
      </patternFill>
    </fill>
    <fill>
      <patternFill patternType="solid">
        <fgColor rgb="00F57C00"/>
        <bgColor rgb="00F57C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0" pivotButton="0" quotePrefix="0" xfId="0"/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9" fontId="0" fillId="0" borderId="0" pivotButton="0" quotePrefix="0" xfId="0"/>
    <xf numFmtId="165" fontId="0" fillId="0" borderId="0" pivotButton="0" quotePrefix="0" xfId="0"/>
    <xf numFmtId="0" fontId="4" fillId="4" borderId="0" pivotButton="0" quotePrefix="0" xfId="0"/>
    <xf numFmtId="1" fontId="0" fillId="0" borderId="0" pivotButton="0" quotePrefix="0" xfId="0"/>
    <xf numFmtId="0" fontId="3" fillId="2" borderId="0" pivotButton="0" quotePrefix="0" xfId="0"/>
    <xf numFmtId="0" fontId="6" fillId="0" borderId="0" pivotButton="0" quotePrefix="0" xfId="0"/>
    <xf numFmtId="165" fontId="7" fillId="0" borderId="0" pivotButton="0" quotePrefix="0" xfId="0"/>
    <xf numFmtId="0" fontId="3" fillId="5" borderId="0" pivotButton="0" quotePrefix="0" xfId="0"/>
    <xf numFmtId="165" fontId="4" fillId="0" borderId="0" pivotButton="0" quotePrefix="0" xfId="0"/>
    <xf numFmtId="0" fontId="8" fillId="0" borderId="0" pivotButton="0" quotePrefix="0" xfId="0"/>
    <xf numFmtId="165" fontId="9" fillId="0" borderId="0" pivotButton="0" quotePrefix="0" xfId="0"/>
    <xf numFmtId="0" fontId="3" fillId="6" borderId="0" pivotButton="0" quotePrefix="0" xfId="0"/>
    <xf numFmtId="165" fontId="10" fillId="0" borderId="0" pivotButton="0" quotePrefix="0" xfId="0"/>
    <xf numFmtId="165" fontId="11" fillId="0" borderId="0" pivotButton="0" quotePrefix="0" xfId="0"/>
    <xf numFmtId="165" fontId="7" fillId="7" borderId="0" pivotButton="0" quotePrefix="0" xfId="0"/>
    <xf numFmtId="0" fontId="3" fillId="8" borderId="0" pivotButton="0" quotePrefix="0" xfId="0"/>
    <xf numFmtId="165" fontId="12" fillId="0" borderId="0" pivotButton="0" quotePrefix="0" xfId="0"/>
    <xf numFmtId="0" fontId="3" fillId="9" borderId="0" pivotButton="0" quotePrefix="0" xfId="0"/>
    <xf numFmtId="165" fontId="13" fillId="0" borderId="0" pivotButton="0" quotePrefix="0" xfId="0"/>
    <xf numFmtId="0" fontId="14" fillId="2" borderId="0" applyAlignment="1" pivotButton="0" quotePrefix="0" xfId="0">
      <alignment horizontal="center"/>
    </xf>
    <xf numFmtId="165" fontId="15" fillId="0" borderId="0" pivotButton="0" quotePrefix="0" xfId="0"/>
    <xf numFmtId="166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45" customWidth="1" min="1" max="1"/>
    <col width="20" customWidth="1" min="2" max="2"/>
    <col width="15" customWidth="1" min="3" max="3"/>
    <col width="15" customWidth="1" min="4" max="4"/>
  </cols>
  <sheetData>
    <row r="1" ht="30" customHeight="1">
      <c r="A1" s="1" t="inlineStr">
        <is>
          <t>LOOQ ROI CALCULATOR</t>
        </is>
      </c>
    </row>
    <row r="2" ht="25" customHeight="1">
      <c r="A2" s="2" t="inlineStr">
        <is>
          <t>Customer Input Parameters</t>
        </is>
      </c>
    </row>
    <row r="4">
      <c r="A4" s="3" t="inlineStr">
        <is>
          <t>COMPANY PROFILE</t>
        </is>
      </c>
    </row>
    <row r="5">
      <c r="A5" s="4" t="inlineStr">
        <is>
          <t>Number of employees:</t>
        </is>
      </c>
      <c r="B5" t="n">
        <v>200</v>
      </c>
    </row>
    <row r="6">
      <c r="A6" s="4" t="inlineStr">
        <is>
          <t>Number of office locations:</t>
        </is>
      </c>
      <c r="B6" t="n">
        <v>3</v>
      </c>
    </row>
    <row r="7">
      <c r="A7" s="4" t="inlineStr">
        <is>
          <t>Average meeting rooms per location:</t>
        </is>
      </c>
      <c r="B7" t="n">
        <v>10</v>
      </c>
    </row>
    <row r="9">
      <c r="A9" s="3" t="inlineStr">
        <is>
          <t>CURRENT SITUATION</t>
        </is>
      </c>
    </row>
    <row r="10">
      <c r="A10" s="4" t="inlineStr">
        <is>
          <t>Current video system:</t>
        </is>
      </c>
      <c r="B10" t="inlineStr">
        <is>
          <t>Zoom Rooms</t>
        </is>
      </c>
    </row>
    <row r="11">
      <c r="A11" s="4" t="inlineStr">
        <is>
          <t>Current monthly cost per room:</t>
        </is>
      </c>
      <c r="B11" s="5" t="n">
        <v>49</v>
      </c>
    </row>
    <row r="12">
      <c r="A12" s="4" t="inlineStr">
        <is>
          <t>Current hardware cost per room:</t>
        </is>
      </c>
      <c r="B12" s="5" t="n">
        <v>8500</v>
      </c>
      <c r="C12" s="6" t="inlineStr">
        <is>
          <t>(1-2 displays, PTZ cam, ceiling mic, DSP/speakers)</t>
        </is>
      </c>
    </row>
    <row r="14">
      <c r="A14" s="3" t="inlineStr">
        <is>
          <t>INVESTMENT PARAMETERS</t>
        </is>
      </c>
    </row>
    <row r="15">
      <c r="A15" s="4" t="inlineStr">
        <is>
          <t>Rooms to upgrade:</t>
        </is>
      </c>
      <c r="B15" t="n">
        <v>10</v>
      </c>
    </row>
    <row r="16">
      <c r="A16" s="4" t="inlineStr">
        <is>
          <t>Room size distribution:</t>
        </is>
      </c>
    </row>
    <row r="17">
      <c r="A17" t="inlineStr">
        <is>
          <t xml:space="preserve">  Small Rooms (4-8 seats) %:</t>
        </is>
      </c>
      <c r="B17" s="7" t="n">
        <v>0.3</v>
      </c>
    </row>
    <row r="18">
      <c r="A18" t="inlineStr">
        <is>
          <t xml:space="preserve">  Extended Canvas (8-12 seats) %:</t>
        </is>
      </c>
      <c r="B18" s="7" t="n">
        <v>0.5</v>
      </c>
    </row>
    <row r="19">
      <c r="A19" t="inlineStr">
        <is>
          <t xml:space="preserve">  Panoramic (12+ seats) %:</t>
        </is>
      </c>
      <c r="B19" s="7" t="n">
        <v>0.2</v>
      </c>
    </row>
    <row r="20">
      <c r="A20" s="4" t="inlineStr">
        <is>
          <t>Contract term (years):</t>
        </is>
      </c>
      <c r="B20" t="n">
        <v>3</v>
      </c>
    </row>
    <row r="22">
      <c r="A22" s="3" t="inlineStr">
        <is>
          <t>COST PARAMETERS</t>
        </is>
      </c>
    </row>
    <row r="23">
      <c r="A23" s="4" t="inlineStr">
        <is>
          <t>Average employee salary (fully loaded):</t>
        </is>
      </c>
      <c r="B23" s="8" t="n">
        <v>85000</v>
      </c>
    </row>
    <row r="24">
      <c r="A24" s="4" t="inlineStr">
        <is>
          <t>Travel cost per trip:</t>
        </is>
      </c>
      <c r="B24" s="8" t="n">
        <v>1500</v>
      </c>
    </row>
    <row r="25">
      <c r="A25" s="4" t="inlineStr">
        <is>
          <t>Annual travel trips (currently avoided by video):</t>
        </is>
      </c>
      <c r="B25" t="n">
        <v>100</v>
      </c>
    </row>
    <row r="26">
      <c r="A26" s="4" t="inlineStr">
        <is>
          <t>IT support hours per month (current system):</t>
        </is>
      </c>
      <c r="B26" t="n">
        <v>20</v>
      </c>
    </row>
    <row r="27">
      <c r="A27" s="4" t="inlineStr">
        <is>
          <t>IT hourly cost:</t>
        </is>
      </c>
      <c r="B27" s="8" t="n">
        <v>150</v>
      </c>
    </row>
  </sheetData>
  <mergeCells count="6">
    <mergeCell ref="A1:D1"/>
    <mergeCell ref="A9:D9"/>
    <mergeCell ref="A22:D22"/>
    <mergeCell ref="A4:D4"/>
    <mergeCell ref="A2:D2"/>
    <mergeCell ref="A14:D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2" t="inlineStr">
        <is>
          <t>Looq Solution Costs</t>
        </is>
      </c>
    </row>
    <row r="3">
      <c r="A3" s="3" t="inlineStr">
        <is>
          <t>SOFTWARE LICENSING (Monthly Per Room)</t>
        </is>
      </c>
    </row>
    <row r="4">
      <c r="A4" s="9" t="inlineStr">
        <is>
          <t>Room Type</t>
        </is>
      </c>
      <c r="B4" s="9" t="inlineStr">
        <is>
          <t>List Price</t>
        </is>
      </c>
      <c r="C4" s="9" t="inlineStr">
        <is>
          <t>5+ Rooms</t>
        </is>
      </c>
      <c r="D4" s="9" t="inlineStr">
        <is>
          <t>10+ Rooms</t>
        </is>
      </c>
      <c r="E4" s="9" t="inlineStr">
        <is>
          <t>Partner Price</t>
        </is>
      </c>
      <c r="F4" s="9" t="inlineStr">
        <is>
          <t>Selected Price</t>
        </is>
      </c>
    </row>
    <row r="5">
      <c r="A5" t="inlineStr">
        <is>
          <t>Small Room</t>
        </is>
      </c>
      <c r="B5" s="8" t="n">
        <v>149</v>
      </c>
      <c r="C5" s="8" t="n">
        <v>119</v>
      </c>
      <c r="D5" s="8" t="n">
        <v>112</v>
      </c>
      <c r="E5" s="8" t="n">
        <v>112</v>
      </c>
      <c r="F5" s="8" t="n">
        <v>112</v>
      </c>
    </row>
    <row r="6">
      <c r="A6" t="inlineStr">
        <is>
          <t>Extended Canvas</t>
        </is>
      </c>
      <c r="B6" s="8" t="n">
        <v>249</v>
      </c>
      <c r="C6" s="8" t="n">
        <v>199</v>
      </c>
      <c r="D6" s="8" t="n">
        <v>187</v>
      </c>
      <c r="E6" s="8" t="n">
        <v>187</v>
      </c>
      <c r="F6" s="8" t="n">
        <v>187</v>
      </c>
    </row>
    <row r="7">
      <c r="A7" t="inlineStr">
        <is>
          <t>Panoramic</t>
        </is>
      </c>
      <c r="B7" s="8" t="n">
        <v>399</v>
      </c>
      <c r="C7" s="8" t="n">
        <v>319</v>
      </c>
      <c r="D7" s="8" t="n">
        <v>299</v>
      </c>
      <c r="E7" s="8" t="n">
        <v>299</v>
      </c>
      <c r="F7" s="8" t="n">
        <v>299</v>
      </c>
    </row>
    <row r="9">
      <c r="A9" s="4" t="inlineStr">
        <is>
          <t>Total Monthly Software Cost:</t>
        </is>
      </c>
      <c r="B9" s="8">
        <f>(F5*'1. Customer Inputs'!B15*'1. Customer Inputs'!B17)+(F6*'1. Customer Inputs'!B15*'1. Customer Inputs'!B18)+(F7*'1. Customer Inputs'!B15*'1. Customer Inputs'!B19)</f>
        <v/>
      </c>
    </row>
    <row r="10">
      <c r="A10" s="4" t="inlineStr">
        <is>
          <t>Total Annual Software Cost:</t>
        </is>
      </c>
      <c r="B10" s="8">
        <f>B9*12</f>
        <v/>
      </c>
    </row>
    <row r="11">
      <c r="A11" s="4" t="inlineStr">
        <is>
          <t>Total 3-Year Software Cost:</t>
        </is>
      </c>
      <c r="B11" s="8">
        <f>B10*3</f>
        <v/>
      </c>
    </row>
    <row r="13">
      <c r="A13" s="3" t="inlineStr">
        <is>
          <t>HARDWARE ESTIMATES (One-Time per Room)</t>
        </is>
      </c>
    </row>
    <row r="14">
      <c r="A14" s="9" t="inlineStr">
        <is>
          <t>Room Type</t>
        </is>
      </c>
      <c r="B14" s="9" t="inlineStr">
        <is>
          <t>Low</t>
        </is>
      </c>
      <c r="C14" s="9" t="inlineStr">
        <is>
          <t>Mid</t>
        </is>
      </c>
      <c r="D14" s="9" t="inlineStr">
        <is>
          <t>High</t>
        </is>
      </c>
      <c r="E14" s="9" t="inlineStr">
        <is>
          <t>Selected</t>
        </is>
      </c>
      <c r="F14" s="9" t="inlineStr">
        <is>
          <t>Rooms</t>
        </is>
      </c>
    </row>
    <row r="15">
      <c r="A15" t="inlineStr">
        <is>
          <t>Small Room</t>
        </is>
      </c>
      <c r="B15" s="8" t="n">
        <v>6500</v>
      </c>
      <c r="C15" s="8" t="n">
        <v>10500</v>
      </c>
      <c r="D15" s="8" t="n">
        <v>14500</v>
      </c>
      <c r="E15" s="8" t="n">
        <v>10500</v>
      </c>
      <c r="F15" s="10">
        <f>'1. Customer Inputs'!B15*'1. Customer Inputs'!B17</f>
        <v/>
      </c>
    </row>
    <row r="16">
      <c r="A16" t="inlineStr">
        <is>
          <t>Extended Canvas</t>
        </is>
      </c>
      <c r="B16" s="8" t="n">
        <v>12500</v>
      </c>
      <c r="C16" s="8" t="n">
        <v>20000</v>
      </c>
      <c r="D16" s="8" t="n">
        <v>28000</v>
      </c>
      <c r="E16" s="8" t="n">
        <v>20000</v>
      </c>
      <c r="F16" s="10">
        <f>'1. Customer Inputs'!B15*'1. Customer Inputs'!B18</f>
        <v/>
      </c>
    </row>
    <row r="17">
      <c r="A17" t="inlineStr">
        <is>
          <t>Panoramic</t>
        </is>
      </c>
      <c r="B17" s="8" t="n">
        <v>29000</v>
      </c>
      <c r="C17" s="8" t="n">
        <v>47500</v>
      </c>
      <c r="D17" s="8" t="n">
        <v>73000</v>
      </c>
      <c r="E17" s="8" t="n">
        <v>47500</v>
      </c>
      <c r="F17" s="10">
        <f>'1. Customer Inputs'!B15*'1. Customer Inputs'!B19</f>
        <v/>
      </c>
    </row>
    <row r="19">
      <c r="A19" s="4" t="inlineStr">
        <is>
          <t>Total Hardware Cost:</t>
        </is>
      </c>
      <c r="B19" s="8">
        <f>(E15*F15)+(E16*F16)+(E17*F17)</f>
        <v/>
      </c>
    </row>
    <row r="21">
      <c r="A21" s="3" t="inlineStr">
        <is>
          <t>INSTALLATION &amp; SERVICES</t>
        </is>
      </c>
    </row>
    <row r="22">
      <c r="A22" s="4" t="inlineStr">
        <is>
          <t>Installation cost per room:</t>
        </is>
      </c>
      <c r="B22" s="8" t="n">
        <v>3500</v>
      </c>
    </row>
    <row r="23">
      <c r="A23" s="4" t="inlineStr">
        <is>
          <t>Total installation:</t>
        </is>
      </c>
      <c r="B23" s="8">
        <f>B22*'1. Customer Inputs'!B15</f>
        <v/>
      </c>
    </row>
    <row r="24">
      <c r="A24" s="4" t="inlineStr">
        <is>
          <t>Training (one-time):</t>
        </is>
      </c>
      <c r="B24" s="8" t="n">
        <v>2000</v>
      </c>
    </row>
    <row r="26">
      <c r="A26" s="11" t="inlineStr">
        <is>
          <t>TOTAL LOOQ INVESTMENT (3 Years)</t>
        </is>
      </c>
    </row>
    <row r="27">
      <c r="A27" s="12" t="inlineStr">
        <is>
          <t>Total Investment:</t>
        </is>
      </c>
      <c r="B27" s="13">
        <f>B19+B23+B24+B11</f>
        <v/>
      </c>
    </row>
  </sheetData>
  <mergeCells count="5">
    <mergeCell ref="A13:F13"/>
    <mergeCell ref="A1:F1"/>
    <mergeCell ref="A26:F26"/>
    <mergeCell ref="A3:F3"/>
    <mergeCell ref="A21:F2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40" customWidth="1" min="1" max="1"/>
    <col width="35" customWidth="1" min="2" max="2"/>
    <col width="20" customWidth="1" min="3" max="3"/>
  </cols>
  <sheetData>
    <row r="1">
      <c r="A1" s="2" t="inlineStr">
        <is>
          <t>Alternative Solutions Comparison</t>
        </is>
      </c>
    </row>
    <row r="3">
      <c r="A3" s="14" t="inlineStr">
        <is>
          <t>TRADITIONAL IMMERSIVE SYSTEMS (Cisco/Polycom)</t>
        </is>
      </c>
    </row>
    <row r="4">
      <c r="A4" t="inlineStr">
        <is>
          <t>Small Room Equivalent:</t>
        </is>
      </c>
      <c r="B4" t="inlineStr">
        <is>
          <t>Hardware + Install</t>
        </is>
      </c>
      <c r="C4" s="8" t="n">
        <v>70000</v>
      </c>
    </row>
    <row r="5">
      <c r="B5" t="inlineStr">
        <is>
          <t>Annual Maintenance (15%)</t>
        </is>
      </c>
      <c r="C5" s="8" t="n">
        <v>10500</v>
      </c>
    </row>
    <row r="6">
      <c r="B6" t="inlineStr">
        <is>
          <t>3-Year TCO</t>
        </is>
      </c>
      <c r="C6" s="15">
        <f>C4+(C5*3)</f>
        <v/>
      </c>
    </row>
    <row r="8">
      <c r="A8" t="inlineStr">
        <is>
          <t>Extended Canvas Equivalent:</t>
        </is>
      </c>
      <c r="B8" t="inlineStr">
        <is>
          <t>Hardware + Install</t>
        </is>
      </c>
      <c r="C8" s="8" t="n">
        <v>100000</v>
      </c>
    </row>
    <row r="9">
      <c r="B9" t="inlineStr">
        <is>
          <t>Annual Maintenance (15%)</t>
        </is>
      </c>
      <c r="C9" s="8" t="n">
        <v>15000</v>
      </c>
    </row>
    <row r="10">
      <c r="B10" t="inlineStr">
        <is>
          <t>3-Year TCO</t>
        </is>
      </c>
      <c r="C10" s="15">
        <f>C8+(C9*3)</f>
        <v/>
      </c>
    </row>
    <row r="12">
      <c r="A12" t="inlineStr">
        <is>
          <t>Panoramic Equivalent:</t>
        </is>
      </c>
      <c r="B12" t="inlineStr">
        <is>
          <t>Hardware + Install</t>
        </is>
      </c>
      <c r="C12" s="8" t="n">
        <v>160000</v>
      </c>
    </row>
    <row r="13">
      <c r="B13" t="inlineStr">
        <is>
          <t>Annual Maintenance (15%)</t>
        </is>
      </c>
      <c r="C13" s="8" t="n">
        <v>24000</v>
      </c>
    </row>
    <row r="14">
      <c r="B14" t="inlineStr">
        <is>
          <t>3-Year TCO</t>
        </is>
      </c>
      <c r="C14" s="15">
        <f>C12+(C13*3)</f>
        <v/>
      </c>
    </row>
    <row r="16">
      <c r="A16" s="16" t="inlineStr">
        <is>
          <t>Your Mix - Traditional Total (3 Year):</t>
        </is>
      </c>
      <c r="C16" s="17">
        <f>(C6*'2. Looq Costs'!F15)+(C10*'2. Looq Costs'!F16)+(C14*'2. Looq Costs'!F17)</f>
        <v/>
      </c>
    </row>
    <row r="18">
      <c r="A18" s="18" t="inlineStr">
        <is>
          <t>STANDARD ZOOM/TEAMS ROOMS (CURRENT STATE)</t>
        </is>
      </c>
    </row>
    <row r="19">
      <c r="A19" t="inlineStr">
        <is>
          <t>Hardware per room:</t>
        </is>
      </c>
      <c r="B19" s="6" t="inlineStr">
        <is>
          <t>(1-2 displays, PTZ cam, ceiling mic, DSP/speakers)</t>
        </is>
      </c>
      <c r="C19" s="8" t="n">
        <v>8500</v>
      </c>
    </row>
    <row r="20">
      <c r="A20" t="inlineStr">
        <is>
          <t>Software per room (monthly):</t>
        </is>
      </c>
      <c r="B20" s="6" t="inlineStr">
        <is>
          <t>(Zoom Rooms license)</t>
        </is>
      </c>
      <c r="C20" s="8" t="n">
        <v>49</v>
      </c>
    </row>
    <row r="21">
      <c r="A21" t="inlineStr">
        <is>
          <t>3-Year TCO per room:</t>
        </is>
      </c>
      <c r="C21" s="15">
        <f>C19+(C20*36)</f>
        <v/>
      </c>
    </row>
    <row r="22">
      <c r="A22" s="16" t="inlineStr">
        <is>
          <t>Your Total - Standard (3 Year):</t>
        </is>
      </c>
      <c r="C22" s="19">
        <f>C21*'1. Customer Inputs'!B15</f>
        <v/>
      </c>
    </row>
    <row r="24">
      <c r="A24" s="3" t="inlineStr">
        <is>
          <t>LOOQ INCREMENTAL INVESTMENT</t>
        </is>
      </c>
    </row>
    <row r="25">
      <c r="A25" t="inlineStr">
        <is>
          <t>Hardware upgrade cost per room:</t>
        </is>
      </c>
      <c r="B25" s="6" t="inlineStr">
        <is>
          <t>(Weighted average by room mix)</t>
        </is>
      </c>
      <c r="C25" s="8">
        <f>('2. Looq Costs'!B19/'1. Customer Inputs'!B15)</f>
        <v/>
      </c>
    </row>
    <row r="26">
      <c r="A26" t="inlineStr">
        <is>
          <t>Less: Current hardware value:</t>
        </is>
      </c>
      <c r="C26" s="8" t="n">
        <v>-8500</v>
      </c>
    </row>
    <row r="27">
      <c r="A27" s="4" t="inlineStr">
        <is>
          <t>Net hardware incremental:</t>
        </is>
      </c>
      <c r="C27" s="15">
        <f>C25+C26</f>
        <v/>
      </c>
    </row>
    <row r="29">
      <c r="A29" t="inlineStr">
        <is>
          <t>Software incremental (monthly):</t>
        </is>
      </c>
      <c r="B29" s="6" t="inlineStr">
        <is>
          <t>($149 Looq - $49 Zoom)</t>
        </is>
      </c>
      <c r="C29" s="8" t="n">
        <v>100</v>
      </c>
    </row>
    <row r="30">
      <c r="A30" s="4" t="inlineStr">
        <is>
          <t>Software incremental (3 years):</t>
        </is>
      </c>
      <c r="C30" s="15">
        <f>C29*36</f>
        <v/>
      </c>
    </row>
    <row r="32">
      <c r="A32" s="16" t="inlineStr">
        <is>
          <t>Total Looq Incremental (3 Year, per room):</t>
        </is>
      </c>
      <c r="C32" s="20">
        <f>C27+C30</f>
        <v/>
      </c>
    </row>
    <row r="33">
      <c r="A33" s="12" t="inlineStr">
        <is>
          <t>Total Looq Incremental (All Rooms):</t>
        </is>
      </c>
      <c r="C33" s="21">
        <f>C32*'1. Customer Inputs'!B15</f>
        <v/>
      </c>
    </row>
  </sheetData>
  <mergeCells count="4">
    <mergeCell ref="A1:D1"/>
    <mergeCell ref="A18:D18"/>
    <mergeCell ref="A3:D3"/>
    <mergeCell ref="A24:D2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45" customWidth="1" min="1" max="1"/>
    <col width="20" customWidth="1" min="3" max="3"/>
  </cols>
  <sheetData>
    <row r="1">
      <c r="A1" s="2" t="inlineStr">
        <is>
          <t>ROI Calculation</t>
        </is>
      </c>
    </row>
    <row r="3">
      <c r="A3" s="22" t="inlineStr">
        <is>
          <t>HARD COST SAVINGS</t>
        </is>
      </c>
    </row>
    <row r="4">
      <c r="A4" s="16" t="inlineStr">
        <is>
          <t>Reduced Travel</t>
        </is>
      </c>
    </row>
    <row r="5">
      <c r="A5" t="inlineStr">
        <is>
          <t>Additional trips eliminated by better meetings (%):</t>
        </is>
      </c>
      <c r="C5" s="7" t="n">
        <v>0.25</v>
      </c>
    </row>
    <row r="6">
      <c r="A6" t="inlineStr">
        <is>
          <t>Annual Travel Savings:</t>
        </is>
      </c>
      <c r="C6" s="8">
        <f>'1. Customer Inputs'!B25*'1. Customer Inputs'!B24*C5</f>
        <v/>
      </c>
    </row>
    <row r="8">
      <c r="A8" s="12" t="inlineStr">
        <is>
          <t>Total Hard ROI (Annual)</t>
        </is>
      </c>
      <c r="C8" s="23">
        <f>C6</f>
        <v/>
      </c>
    </row>
    <row r="9">
      <c r="A9" s="12" t="inlineStr">
        <is>
          <t>Total Hard ROI (3-Year)</t>
        </is>
      </c>
      <c r="C9" s="23">
        <f>C8*3</f>
        <v/>
      </c>
    </row>
    <row r="11">
      <c r="A11" s="24" t="inlineStr">
        <is>
          <t>SOFT ROI (Meeting Effectiveness)</t>
        </is>
      </c>
    </row>
    <row r="12">
      <c r="A12" s="16" t="inlineStr">
        <is>
          <t>Meeting Effectiveness Improvement</t>
        </is>
      </c>
    </row>
    <row r="13">
      <c r="A13" t="inlineStr">
        <is>
          <t>Meeting hours per week per employee:</t>
        </is>
      </c>
      <c r="C13" t="n">
        <v>10</v>
      </c>
    </row>
    <row r="14">
      <c r="A14" t="inlineStr">
        <is>
          <t>Effectiveness improvement (%):</t>
        </is>
      </c>
      <c r="C14" s="7" t="n">
        <v>0.15</v>
      </c>
    </row>
    <row r="15">
      <c r="A15" t="inlineStr">
        <is>
          <t>Annual Productivity Value:</t>
        </is>
      </c>
      <c r="C15" s="8">
        <f>('1. Customer Inputs'!B5*C13*52*C14)*('1. Customer Inputs'!B23/2080)</f>
        <v/>
      </c>
    </row>
    <row r="17">
      <c r="A17" s="12" t="inlineStr">
        <is>
          <t>Total Soft ROI (Annual)</t>
        </is>
      </c>
      <c r="C17" s="25">
        <f>C15</f>
        <v/>
      </c>
    </row>
    <row r="18">
      <c r="A18" s="12" t="inlineStr">
        <is>
          <t>Total Soft ROI (3-Year)</t>
        </is>
      </c>
      <c r="C18" s="25">
        <f>C17*3</f>
        <v/>
      </c>
    </row>
  </sheetData>
  <mergeCells count="3">
    <mergeCell ref="A1:D1"/>
    <mergeCell ref="A3:D3"/>
    <mergeCell ref="A11:D1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3" max="3"/>
    <col width="20" customWidth="1" min="4" max="4"/>
  </cols>
  <sheetData>
    <row r="1" ht="30" customHeight="1">
      <c r="A1" s="26" t="inlineStr">
        <is>
          <t>LOOQ ROI - EXECUTIVE SUMMARY</t>
        </is>
      </c>
    </row>
    <row r="3">
      <c r="A3" s="3" t="inlineStr">
        <is>
          <t>INCREMENTAL INVESTMENT (vs Zoom Rooms, 3-Year)</t>
        </is>
      </c>
    </row>
    <row r="4">
      <c r="A4" t="inlineStr">
        <is>
          <t>Net Hardware Upgrade (one-time)</t>
        </is>
      </c>
      <c r="C4" s="8">
        <f>'3. Alternatives'!C27*'1. Customer Inputs'!B15</f>
        <v/>
      </c>
    </row>
    <row r="5">
      <c r="A5" t="inlineStr">
        <is>
          <t>Installation (one-time)</t>
        </is>
      </c>
      <c r="C5" s="8">
        <f>'2. Looq Costs'!B23</f>
        <v/>
      </c>
    </row>
    <row r="6">
      <c r="A6" t="inlineStr">
        <is>
          <t>Training (one-time)</t>
        </is>
      </c>
      <c r="C6" s="8">
        <f>'2. Looq Costs'!B24</f>
        <v/>
      </c>
    </row>
    <row r="7">
      <c r="A7" t="inlineStr">
        <is>
          <t>Software Incremental (3 years)</t>
        </is>
      </c>
      <c r="C7" s="8">
        <f>'3. Alternatives'!C29*36*'1. Customer Inputs'!B15</f>
        <v/>
      </c>
    </row>
    <row r="8">
      <c r="A8" s="12" t="inlineStr">
        <is>
          <t>TOTAL INCREMENTAL INVESTMENT</t>
        </is>
      </c>
      <c r="C8" s="13">
        <f>C4+C5+C6+C7</f>
        <v/>
      </c>
    </row>
    <row r="10">
      <c r="A10" s="22" t="inlineStr">
        <is>
          <t>ROI SUMMARY (3-Year)</t>
        </is>
      </c>
    </row>
    <row r="11">
      <c r="B11" s="4" t="inlineStr"/>
      <c r="C11" s="4" t="inlineStr">
        <is>
          <t>Annual</t>
        </is>
      </c>
      <c r="D11" s="4" t="inlineStr">
        <is>
          <t>3-Year Total</t>
        </is>
      </c>
    </row>
    <row r="12">
      <c r="A12" t="inlineStr">
        <is>
          <t>Travel Reduction</t>
        </is>
      </c>
      <c r="C12" s="8">
        <f>'4. ROI Analysis'!C6</f>
        <v/>
      </c>
      <c r="D12" s="8">
        <f>C12*3</f>
        <v/>
      </c>
    </row>
    <row r="13">
      <c r="A13" s="4" t="inlineStr">
        <is>
          <t>Hard ROI Subtotal</t>
        </is>
      </c>
      <c r="C13" s="15">
        <f>'4. ROI Analysis'!C8</f>
        <v/>
      </c>
      <c r="D13" s="15">
        <f>'4. ROI Analysis'!C9</f>
        <v/>
      </c>
    </row>
    <row r="15">
      <c r="A15" t="inlineStr">
        <is>
          <t>Meeting Effectiveness</t>
        </is>
      </c>
      <c r="C15" s="8">
        <f>'4. ROI Analysis'!C15</f>
        <v/>
      </c>
      <c r="D15" s="8">
        <f>C15*3</f>
        <v/>
      </c>
    </row>
    <row r="16">
      <c r="A16" s="4" t="inlineStr">
        <is>
          <t>Soft ROI Subtotal</t>
        </is>
      </c>
      <c r="C16" s="15">
        <f>'4. ROI Analysis'!C17</f>
        <v/>
      </c>
      <c r="D16" s="15">
        <f>'4. ROI Analysis'!C18</f>
        <v/>
      </c>
    </row>
    <row r="18">
      <c r="A18" s="2" t="inlineStr">
        <is>
          <t>TOTAL ROI</t>
        </is>
      </c>
      <c r="C18" s="27">
        <f>C13+C16</f>
        <v/>
      </c>
      <c r="D18" s="27">
        <f>D13+D16</f>
        <v/>
      </c>
    </row>
    <row r="20">
      <c r="A20" s="11" t="inlineStr">
        <is>
          <t>KEY METRICS</t>
        </is>
      </c>
    </row>
    <row r="21">
      <c r="A21" t="inlineStr">
        <is>
          <t>Payback Period (months):</t>
        </is>
      </c>
      <c r="C21" s="28">
        <f>(C8/(C18/12))</f>
        <v/>
      </c>
    </row>
    <row r="22">
      <c r="A22" t="inlineStr">
        <is>
          <t>ROI Percentage</t>
        </is>
      </c>
      <c r="C22" s="7">
        <f>(D18/C8)</f>
        <v/>
      </c>
    </row>
    <row r="23">
      <c r="A23" t="inlineStr">
        <is>
          <t>Savings vs. Traditional:</t>
        </is>
      </c>
      <c r="C23" s="8">
        <f>'3. Alternatives'!C16-C8</f>
        <v/>
      </c>
    </row>
    <row r="24">
      <c r="A24" t="inlineStr">
        <is>
          <t>Per-Room Monthly Cost:</t>
        </is>
      </c>
      <c r="C24" s="8">
        <f>(C8/36)/'1. Customer Inputs'!B15</f>
        <v/>
      </c>
    </row>
  </sheetData>
  <mergeCells count="4">
    <mergeCell ref="A1:D1"/>
    <mergeCell ref="A3:C3"/>
    <mergeCell ref="A20:D20"/>
    <mergeCell ref="A10:D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2026-01-06T09:51:02Z</dcterms:created>
  <dcterms:modified xsi:type="dcterms:W3CDTF">2026-01-06T09:51:02Z</dcterms:modified>
</cp:coreProperties>
</file>